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erk\Desktop\Red Cedar\Budget\2021\"/>
    </mc:Choice>
  </mc:AlternateContent>
  <xr:revisionPtr revIDLastSave="0" documentId="13_ncr:1_{B9C6CE3F-6CB1-4BEB-8871-DB5346B72F9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G51" i="1" l="1"/>
  <c r="H51" i="1"/>
  <c r="H41" i="1" l="1"/>
  <c r="H34" i="1"/>
  <c r="H24" i="1"/>
  <c r="H16" i="1"/>
  <c r="H46" i="1"/>
  <c r="H53" i="1" l="1"/>
  <c r="F49" i="1"/>
  <c r="D16" i="1"/>
  <c r="E16" i="1"/>
  <c r="F16" i="1"/>
  <c r="E53" i="1"/>
  <c r="F45" i="1"/>
  <c r="F44" i="1"/>
  <c r="F46" i="1"/>
  <c r="F53" i="1" s="1"/>
  <c r="E51" i="1"/>
  <c r="E46" i="1"/>
  <c r="D46" i="1"/>
  <c r="F6" i="1"/>
  <c r="B16" i="1"/>
  <c r="B53" i="1" s="1"/>
  <c r="B51" i="1"/>
  <c r="B46" i="1"/>
  <c r="C53" i="1" l="1"/>
  <c r="C51" i="1"/>
  <c r="C46" i="1"/>
  <c r="G53" i="1" l="1"/>
  <c r="G46" i="1"/>
  <c r="G41" i="1"/>
  <c r="G34" i="1"/>
  <c r="G24" i="1"/>
  <c r="G16" i="1"/>
  <c r="C16" i="1"/>
  <c r="C41" i="1" l="1"/>
  <c r="C34" i="1"/>
  <c r="C24" i="1"/>
  <c r="F50" i="1" l="1"/>
  <c r="F48" i="1"/>
  <c r="F51" i="1" s="1"/>
  <c r="E41" i="1"/>
  <c r="F40" i="1"/>
  <c r="F39" i="1"/>
  <c r="F38" i="1"/>
  <c r="F37" i="1"/>
  <c r="E34" i="1"/>
  <c r="F33" i="1"/>
  <c r="F32" i="1"/>
  <c r="F31" i="1"/>
  <c r="F29" i="1"/>
  <c r="F28" i="1"/>
  <c r="F30" i="1"/>
  <c r="F27" i="1"/>
  <c r="D24" i="1"/>
  <c r="F23" i="1"/>
  <c r="F19" i="1"/>
  <c r="E24" i="1"/>
  <c r="F22" i="1"/>
  <c r="F21" i="1"/>
  <c r="F20" i="1"/>
  <c r="F13" i="1"/>
  <c r="F12" i="1"/>
  <c r="F11" i="1"/>
  <c r="F10" i="1"/>
  <c r="F9" i="1"/>
  <c r="D51" i="1"/>
  <c r="D41" i="1"/>
  <c r="D34" i="1"/>
  <c r="F41" i="1" l="1"/>
  <c r="F34" i="1"/>
  <c r="F24" i="1"/>
  <c r="D53" i="1"/>
  <c r="B41" i="1"/>
  <c r="B34" i="1"/>
  <c r="B24" i="1"/>
</calcChain>
</file>

<file path=xl/sharedStrings.xml><?xml version="1.0" encoding="utf-8"?>
<sst xmlns="http://schemas.openxmlformats.org/spreadsheetml/2006/main" count="54" uniqueCount="49">
  <si>
    <t>Intergovernmental</t>
  </si>
  <si>
    <t>State Shared Revenue</t>
  </si>
  <si>
    <t>2% Fire Dues</t>
  </si>
  <si>
    <t>Fuel Tax Refund</t>
  </si>
  <si>
    <t>Totals</t>
  </si>
  <si>
    <t>Licenses &amp; Permits</t>
  </si>
  <si>
    <t>Driveway/Utility Permits</t>
  </si>
  <si>
    <t>Public Charges</t>
  </si>
  <si>
    <t>Fire Call Reimb.</t>
  </si>
  <si>
    <t>Hall/Chair/Land Rent</t>
  </si>
  <si>
    <t>Misc. Revenues</t>
  </si>
  <si>
    <t>Rock, Blacktop, Sand</t>
  </si>
  <si>
    <t>Misc.</t>
  </si>
  <si>
    <t>Bridge  Aid</t>
  </si>
  <si>
    <t>Junk Yd/Other Bus.</t>
  </si>
  <si>
    <t>Town Service Supplies</t>
  </si>
  <si>
    <t>Town Services</t>
  </si>
  <si>
    <t>Interest on Accounts</t>
  </si>
  <si>
    <t>Dog Related Income</t>
  </si>
  <si>
    <t>Solid Waste/Recycling</t>
  </si>
  <si>
    <t>Fines, Penalties</t>
  </si>
  <si>
    <t>Tax Related Other</t>
  </si>
  <si>
    <t>Equipment Sales</t>
  </si>
  <si>
    <t>TOTAL INCOME</t>
  </si>
  <si>
    <t>Projected</t>
  </si>
  <si>
    <t>Rezone, SpEx, CUP</t>
  </si>
  <si>
    <t>Land Use Fees</t>
  </si>
  <si>
    <t>Jan - Sept</t>
  </si>
  <si>
    <t>Oct - Dec</t>
  </si>
  <si>
    <t>GTA Hwy Aid</t>
  </si>
  <si>
    <t>INCOME</t>
  </si>
  <si>
    <t>2019 Budget</t>
  </si>
  <si>
    <t>Town Levy/Taxes</t>
  </si>
  <si>
    <t>Contingency Cash</t>
  </si>
  <si>
    <t>Infrastructure (2019-21)</t>
  </si>
  <si>
    <t xml:space="preserve">Equipment Acct. </t>
  </si>
  <si>
    <t>Bal Road Projects (2019-2023)</t>
  </si>
  <si>
    <t>2020 Budget</t>
  </si>
  <si>
    <t>2019 Actual</t>
  </si>
  <si>
    <t>Election Equip (2020-21)</t>
  </si>
  <si>
    <t>Reserve Accounts</t>
  </si>
  <si>
    <t>Cash Reserves Available</t>
  </si>
  <si>
    <t>TRIP/LRIP/MLS</t>
  </si>
  <si>
    <t xml:space="preserve">2021 Budget </t>
  </si>
  <si>
    <t>2020 Actual</t>
  </si>
  <si>
    <t>2020 Est.</t>
  </si>
  <si>
    <t>Total 2021</t>
  </si>
  <si>
    <t>2021 Budget</t>
  </si>
  <si>
    <t>11/1/2020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</si>
</sst>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8" formatCode="&quot;$&quot;#,##0.00_);[Red]\(&quot;$&quot;#,##0.00\)"/>
    <numFmt numFmtId="164" formatCode="&quot;$&quot;#,##0.00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b/>
      <i/>
      <u/>
      <sz val="12"/>
      <name val="Arial"/>
      <family val="2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0" fillId="2" borderId="0" xfId="0" applyFill="1"/>
    <xf numFmtId="0" fontId="1" fillId="2" borderId="0" xfId="0" applyNumberFormat="1" applyFont="1" applyFill="1" applyBorder="1" applyAlignment="1" applyProtection="1">
      <protection locked="0"/>
    </xf>
    <xf numFmtId="0" fontId="2" fillId="2" borderId="0" xfId="0" applyNumberFormat="1" applyFont="1" applyFill="1" applyBorder="1" applyAlignment="1" applyProtection="1">
      <protection locked="0"/>
    </xf>
    <xf numFmtId="0" fontId="1" fillId="2" borderId="0" xfId="0" applyFont="1" applyFill="1"/>
    <xf numFmtId="8" fontId="1" fillId="2" borderId="0" xfId="0" applyNumberFormat="1" applyFont="1" applyFill="1" applyBorder="1" applyAlignment="1" applyProtection="1">
      <protection locked="0"/>
    </xf>
    <xf numFmtId="14" fontId="6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6" fillId="0" borderId="0" xfId="0" applyFont="1"/>
    <xf numFmtId="0" fontId="8" fillId="0" borderId="0" xfId="0" applyNumberFormat="1" applyFont="1" applyFill="1" applyBorder="1" applyAlignment="1" applyProtection="1">
      <protection locked="0"/>
    </xf>
    <xf numFmtId="0" fontId="8" fillId="2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9" fillId="0" borderId="3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9" fillId="0" borderId="5" xfId="0" applyNumberFormat="1" applyFont="1" applyFill="1" applyBorder="1" applyAlignment="1" applyProtection="1">
      <alignment horizontal="center"/>
      <protection locked="0"/>
    </xf>
    <xf numFmtId="0" fontId="10" fillId="2" borderId="0" xfId="0" applyNumberFormat="1" applyFont="1" applyFill="1" applyBorder="1" applyAlignment="1" applyProtection="1">
      <alignment horizontal="center"/>
      <protection locked="0"/>
    </xf>
    <xf numFmtId="0" fontId="8" fillId="2" borderId="0" xfId="0" applyNumberFormat="1" applyFont="1" applyFill="1" applyBorder="1" applyAlignment="1" applyProtection="1">
      <alignment horizontal="right"/>
      <protection locked="0"/>
    </xf>
    <xf numFmtId="164" fontId="8" fillId="0" borderId="0" xfId="0" applyNumberFormat="1" applyFont="1" applyFill="1" applyBorder="1" applyAlignment="1" applyProtection="1">
      <protection locked="0"/>
    </xf>
    <xf numFmtId="164" fontId="8" fillId="2" borderId="0" xfId="0" applyNumberFormat="1" applyFont="1" applyFill="1" applyBorder="1" applyAlignment="1" applyProtection="1">
      <protection locked="0"/>
    </xf>
    <xf numFmtId="7" fontId="9" fillId="0" borderId="4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64" fontId="6" fillId="0" borderId="0" xfId="0" applyNumberFormat="1" applyFont="1" applyFill="1" applyBorder="1" applyAlignment="1" applyProtection="1">
      <protection locked="0"/>
    </xf>
    <xf numFmtId="0" fontId="6" fillId="0" borderId="5" xfId="0" applyNumberFormat="1" applyFont="1" applyFill="1" applyBorder="1" applyAlignment="1" applyProtection="1">
      <protection locked="0"/>
    </xf>
    <xf numFmtId="7" fontId="12" fillId="0" borderId="5" xfId="0" applyNumberFormat="1" applyFont="1" applyFill="1" applyBorder="1" applyAlignment="1" applyProtection="1">
      <protection locked="0"/>
    </xf>
    <xf numFmtId="164" fontId="9" fillId="0" borderId="0" xfId="0" applyNumberFormat="1" applyFont="1" applyFill="1" applyBorder="1" applyAlignment="1" applyProtection="1">
      <protection locked="0"/>
    </xf>
    <xf numFmtId="0" fontId="6" fillId="2" borderId="0" xfId="0" applyNumberFormat="1" applyFont="1" applyFill="1" applyBorder="1" applyAlignment="1" applyProtection="1">
      <alignment horizontal="right"/>
      <protection locked="0"/>
    </xf>
    <xf numFmtId="164" fontId="6" fillId="2" borderId="0" xfId="0" applyNumberFormat="1" applyFont="1" applyFill="1" applyBorder="1" applyAlignment="1" applyProtection="1">
      <protection locked="0"/>
    </xf>
    <xf numFmtId="7" fontId="12" fillId="2" borderId="4" xfId="0" applyNumberFormat="1" applyFont="1" applyFill="1" applyBorder="1" applyAlignment="1" applyProtection="1">
      <protection locked="0"/>
    </xf>
    <xf numFmtId="164" fontId="12" fillId="2" borderId="4" xfId="0" applyNumberFormat="1" applyFont="1" applyFill="1" applyBorder="1" applyAlignment="1" applyProtection="1">
      <protection locked="0"/>
    </xf>
    <xf numFmtId="164" fontId="12" fillId="0" borderId="0" xfId="0" applyNumberFormat="1" applyFont="1" applyFill="1" applyBorder="1" applyAlignment="1" applyProtection="1">
      <protection locked="0"/>
    </xf>
    <xf numFmtId="7" fontId="12" fillId="0" borderId="4" xfId="0" applyNumberFormat="1" applyFont="1" applyFill="1" applyBorder="1" applyAlignment="1" applyProtection="1">
      <protection locked="0"/>
    </xf>
    <xf numFmtId="164" fontId="12" fillId="0" borderId="4" xfId="0" applyNumberFormat="1" applyFont="1" applyFill="1" applyBorder="1" applyAlignment="1" applyProtection="1">
      <protection locked="0"/>
    </xf>
    <xf numFmtId="7" fontId="12" fillId="0" borderId="4" xfId="0" applyNumberFormat="1" applyFont="1" applyFill="1" applyBorder="1" applyAlignment="1" applyProtection="1">
      <alignment horizontal="right"/>
      <protection locked="0"/>
    </xf>
    <xf numFmtId="164" fontId="6" fillId="0" borderId="2" xfId="0" applyNumberFormat="1" applyFont="1" applyFill="1" applyBorder="1" applyAlignment="1" applyProtection="1">
      <protection locked="0"/>
    </xf>
    <xf numFmtId="7" fontId="12" fillId="0" borderId="6" xfId="0" applyNumberFormat="1" applyFont="1" applyFill="1" applyBorder="1" applyAlignment="1" applyProtection="1">
      <protection locked="0"/>
    </xf>
    <xf numFmtId="164" fontId="12" fillId="0" borderId="6" xfId="0" applyNumberFormat="1" applyFont="1" applyFill="1" applyBorder="1" applyAlignment="1" applyProtection="1">
      <protection locked="0"/>
    </xf>
    <xf numFmtId="164" fontId="6" fillId="0" borderId="11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7" fontId="9" fillId="0" borderId="5" xfId="0" applyNumberFormat="1" applyFont="1" applyFill="1" applyBorder="1" applyAlignment="1" applyProtection="1">
      <protection locked="0"/>
    </xf>
    <xf numFmtId="7" fontId="9" fillId="0" borderId="7" xfId="0" applyNumberFormat="1" applyFont="1" applyFill="1" applyBorder="1" applyAlignment="1" applyProtection="1"/>
    <xf numFmtId="164" fontId="9" fillId="0" borderId="7" xfId="0" applyNumberFormat="1" applyFont="1" applyFill="1" applyBorder="1" applyAlignment="1" applyProtection="1">
      <protection locked="0"/>
    </xf>
    <xf numFmtId="0" fontId="12" fillId="0" borderId="4" xfId="0" applyNumberFormat="1" applyFont="1" applyFill="1" applyBorder="1" applyAlignment="1" applyProtection="1">
      <protection locked="0"/>
    </xf>
    <xf numFmtId="7" fontId="9" fillId="0" borderId="7" xfId="0" applyNumberFormat="1" applyFont="1" applyFill="1" applyBorder="1" applyAlignment="1" applyProtection="1">
      <protection locked="0"/>
    </xf>
    <xf numFmtId="7" fontId="12" fillId="2" borderId="6" xfId="0" applyNumberFormat="1" applyFont="1" applyFill="1" applyBorder="1" applyAlignment="1" applyProtection="1">
      <protection locked="0"/>
    </xf>
    <xf numFmtId="164" fontId="12" fillId="2" borderId="6" xfId="0" applyNumberFormat="1" applyFont="1" applyFill="1" applyBorder="1" applyAlignment="1" applyProtection="1">
      <protection locked="0"/>
    </xf>
    <xf numFmtId="7" fontId="9" fillId="0" borderId="8" xfId="0" applyNumberFormat="1" applyFont="1" applyFill="1" applyBorder="1" applyAlignment="1" applyProtection="1"/>
    <xf numFmtId="164" fontId="9" fillId="0" borderId="8" xfId="0" applyNumberFormat="1" applyFont="1" applyFill="1" applyBorder="1" applyAlignment="1" applyProtection="1">
      <protection locked="0"/>
    </xf>
    <xf numFmtId="164" fontId="12" fillId="0" borderId="7" xfId="0" applyNumberFormat="1" applyFont="1" applyFill="1" applyBorder="1" applyAlignment="1" applyProtection="1">
      <protection locked="0"/>
    </xf>
    <xf numFmtId="7" fontId="9" fillId="0" borderId="4" xfId="0" applyNumberFormat="1" applyFont="1" applyFill="1" applyBorder="1" applyAlignment="1" applyProtection="1"/>
    <xf numFmtId="7" fontId="12" fillId="0" borderId="9" xfId="0" applyNumberFormat="1" applyFont="1" applyFill="1" applyBorder="1" applyAlignment="1" applyProtection="1"/>
    <xf numFmtId="164" fontId="12" fillId="2" borderId="0" xfId="0" applyNumberFormat="1" applyFont="1" applyFill="1" applyBorder="1" applyAlignment="1" applyProtection="1">
      <protection locked="0"/>
    </xf>
    <xf numFmtId="0" fontId="6" fillId="2" borderId="2" xfId="0" applyNumberFormat="1" applyFont="1" applyFill="1" applyBorder="1" applyAlignment="1" applyProtection="1">
      <alignment horizontal="right"/>
      <protection locked="0"/>
    </xf>
    <xf numFmtId="164" fontId="6" fillId="2" borderId="2" xfId="0" applyNumberFormat="1" applyFont="1" applyFill="1" applyBorder="1" applyAlignment="1" applyProtection="1">
      <protection locked="0"/>
    </xf>
    <xf numFmtId="164" fontId="6" fillId="2" borderId="11" xfId="0" applyNumberFormat="1" applyFont="1" applyFill="1" applyBorder="1" applyAlignment="1" applyProtection="1">
      <protection locked="0"/>
    </xf>
    <xf numFmtId="164" fontId="8" fillId="0" borderId="1" xfId="0" applyNumberFormat="1" applyFont="1" applyFill="1" applyBorder="1" applyAlignment="1" applyProtection="1">
      <protection locked="0"/>
    </xf>
    <xf numFmtId="164" fontId="8" fillId="2" borderId="1" xfId="0" applyNumberFormat="1" applyFont="1" applyFill="1" applyBorder="1" applyAlignment="1" applyProtection="1">
      <protection locked="0"/>
    </xf>
    <xf numFmtId="164" fontId="9" fillId="0" borderId="10" xfId="0" applyNumberFormat="1" applyFont="1" applyFill="1" applyBorder="1" applyAlignment="1" applyProtection="1">
      <protection locked="0"/>
    </xf>
    <xf numFmtId="164" fontId="9" fillId="0" borderId="1" xfId="0" applyNumberFormat="1" applyFont="1" applyFill="1" applyBorder="1" applyAlignment="1" applyProtection="1">
      <protection locked="0"/>
    </xf>
    <xf numFmtId="164" fontId="6" fillId="0" borderId="0" xfId="0" applyNumberFormat="1" applyFont="1"/>
    <xf numFmtId="7" fontId="8" fillId="0" borderId="0" xfId="0" applyNumberFormat="1" applyFont="1" applyFill="1" applyBorder="1" applyAlignment="1" applyProtection="1">
      <protection locked="0"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7" fontId="12" fillId="0" borderId="6" xfId="0" applyNumberFormat="1" applyFont="1" applyFill="1" applyBorder="1" applyAlignment="1" applyProtection="1"/>
    <xf numFmtId="7" fontId="12" fillId="0" borderId="4" xfId="0" applyNumberFormat="1" applyFont="1" applyFill="1" applyBorder="1" applyAlignment="1" applyProtection="1"/>
    <xf numFmtId="0" fontId="1" fillId="0" borderId="0" xfId="0" applyFont="1"/>
    <xf numFmtId="7" fontId="12" fillId="0" borderId="7" xfId="0" applyNumberFormat="1" applyFont="1" applyFill="1" applyBorder="1" applyAlignment="1" applyProtection="1"/>
    <xf numFmtId="7" fontId="9" fillId="0" borderId="15" xfId="0" applyNumberFormat="1" applyFont="1" applyFill="1" applyBorder="1" applyAlignment="1" applyProtection="1"/>
    <xf numFmtId="7" fontId="9" fillId="0" borderId="0" xfId="0" applyNumberFormat="1" applyFont="1" applyFill="1" applyBorder="1" applyAlignment="1" applyProtection="1"/>
    <xf numFmtId="7" fontId="9" fillId="0" borderId="12" xfId="0" applyNumberFormat="1" applyFont="1" applyFill="1" applyBorder="1" applyAlignment="1" applyProtection="1"/>
    <xf numFmtId="7" fontId="9" fillId="0" borderId="9" xfId="0" applyNumberFormat="1" applyFont="1" applyFill="1" applyBorder="1" applyAlignment="1" applyProtection="1"/>
    <xf numFmtId="7" fontId="12" fillId="0" borderId="13" xfId="0" applyNumberFormat="1" applyFont="1" applyFill="1" applyBorder="1" applyAlignment="1" applyProtection="1"/>
    <xf numFmtId="7" fontId="9" fillId="0" borderId="3" xfId="0" applyNumberFormat="1" applyFont="1" applyFill="1" applyBorder="1" applyAlignment="1" applyProtection="1"/>
    <xf numFmtId="164" fontId="12" fillId="0" borderId="14" xfId="0" applyNumberFormat="1" applyFont="1" applyFill="1" applyBorder="1" applyAlignment="1" applyProtection="1">
      <protection locked="0"/>
    </xf>
    <xf numFmtId="164" fontId="12" fillId="0" borderId="3" xfId="0" applyNumberFormat="1" applyFont="1" applyFill="1" applyBorder="1" applyAlignment="1" applyProtection="1">
      <protection locked="0"/>
    </xf>
    <xf numFmtId="164" fontId="12" fillId="0" borderId="13" xfId="0" applyNumberFormat="1" applyFont="1" applyFill="1" applyBorder="1" applyAlignment="1" applyProtection="1">
      <protection locked="0"/>
    </xf>
    <xf numFmtId="164" fontId="12" fillId="0" borderId="9" xfId="0" applyNumberFormat="1" applyFont="1" applyFill="1" applyBorder="1" applyAlignment="1" applyProtection="1">
      <protection locked="0"/>
    </xf>
    <xf numFmtId="7" fontId="9" fillId="0" borderId="10" xfId="0" applyNumberFormat="1" applyFont="1" applyFill="1" applyBorder="1" applyAlignment="1" applyProtection="1"/>
    <xf numFmtId="164" fontId="12" fillId="0" borderId="6" xfId="0" applyNumberFormat="1" applyFont="1" applyFill="1" applyBorder="1" applyAlignment="1" applyProtection="1"/>
    <xf numFmtId="164" fontId="9" fillId="2" borderId="0" xfId="0" applyNumberFormat="1" applyFon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164" fontId="12" fillId="0" borderId="11" xfId="0" applyNumberFormat="1" applyFon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tabSelected="1" topLeftCell="A33" zoomScaleNormal="100" workbookViewId="0">
      <selection activeCell="J54" sqref="J54"/>
    </sheetView>
  </sheetViews>
  <sheetFormatPr defaultRowHeight="13.2" x14ac:dyDescent="0.25"/>
  <cols>
    <col min="1" max="1" width="27.5546875" style="1" customWidth="1"/>
    <col min="2" max="2" width="16.5546875" style="1" customWidth="1"/>
    <col min="3" max="3" width="13.6640625" style="1" customWidth="1"/>
    <col min="4" max="4" width="15.109375" style="1" customWidth="1"/>
    <col min="5" max="5" width="14.21875" style="1" customWidth="1"/>
    <col min="6" max="6" width="17.44140625" style="1" customWidth="1"/>
    <col min="7" max="7" width="14.5546875" style="1" customWidth="1"/>
    <col min="8" max="8" width="15.88671875" style="1" customWidth="1"/>
  </cols>
  <sheetData>
    <row r="1" spans="1:9" ht="15.6" x14ac:dyDescent="0.3">
      <c r="A1" s="11" t="s">
        <v>48</v>
      </c>
      <c r="B1" s="12"/>
      <c r="C1" s="12"/>
      <c r="D1" s="13" t="s">
        <v>43</v>
      </c>
      <c r="E1" s="12"/>
      <c r="F1" s="12"/>
      <c r="G1" s="12"/>
      <c r="H1" s="12"/>
    </row>
    <row r="2" spans="1:9" ht="15.6" x14ac:dyDescent="0.3">
      <c r="A2" s="15"/>
      <c r="B2" s="12"/>
      <c r="C2" s="12"/>
      <c r="D2" s="16" t="s">
        <v>30</v>
      </c>
      <c r="E2" s="12"/>
      <c r="F2" s="12"/>
      <c r="G2" s="12"/>
      <c r="H2" s="12"/>
    </row>
    <row r="3" spans="1:9" ht="15.6" thickBot="1" x14ac:dyDescent="0.3">
      <c r="A3" s="12"/>
      <c r="B3" s="12"/>
      <c r="C3" s="12"/>
      <c r="D3" s="12"/>
      <c r="E3" s="12"/>
      <c r="F3" s="12"/>
      <c r="G3" s="12"/>
      <c r="H3" s="12"/>
    </row>
    <row r="4" spans="1:9" s="4" customFormat="1" ht="15.6" x14ac:dyDescent="0.3">
      <c r="A4" s="17"/>
      <c r="B4" s="17"/>
      <c r="C4" s="17"/>
      <c r="D4" s="18" t="s">
        <v>27</v>
      </c>
      <c r="E4" s="18" t="s">
        <v>28</v>
      </c>
      <c r="F4" s="18" t="s">
        <v>24</v>
      </c>
      <c r="G4" s="17"/>
      <c r="H4" s="17"/>
    </row>
    <row r="5" spans="1:9" s="3" customFormat="1" ht="15.6" x14ac:dyDescent="0.3">
      <c r="A5" s="19"/>
      <c r="B5" s="19" t="s">
        <v>38</v>
      </c>
      <c r="C5" s="19" t="s">
        <v>31</v>
      </c>
      <c r="D5" s="20" t="s">
        <v>44</v>
      </c>
      <c r="E5" s="20" t="s">
        <v>45</v>
      </c>
      <c r="F5" s="20" t="s">
        <v>46</v>
      </c>
      <c r="G5" s="19" t="s">
        <v>37</v>
      </c>
      <c r="H5" s="66" t="s">
        <v>47</v>
      </c>
    </row>
    <row r="6" spans="1:9" s="1" customFormat="1" ht="15.6" x14ac:dyDescent="0.3">
      <c r="A6" s="22" t="s">
        <v>32</v>
      </c>
      <c r="B6" s="23">
        <v>380778.98</v>
      </c>
      <c r="C6" s="24">
        <v>380779</v>
      </c>
      <c r="D6" s="25">
        <v>385130.9</v>
      </c>
      <c r="E6" s="25">
        <v>0</v>
      </c>
      <c r="F6" s="25">
        <f>SUM(D6:E6)</f>
        <v>385130.9</v>
      </c>
      <c r="G6" s="23">
        <v>384649</v>
      </c>
      <c r="H6" s="35">
        <v>455767</v>
      </c>
      <c r="I6" s="5"/>
    </row>
    <row r="7" spans="1:9" s="1" customFormat="1" ht="15.6" x14ac:dyDescent="0.3">
      <c r="A7" s="26"/>
      <c r="B7" s="27"/>
      <c r="C7" s="30"/>
      <c r="D7" s="28"/>
      <c r="E7" s="29"/>
      <c r="F7" s="29"/>
      <c r="G7" s="27"/>
      <c r="H7" s="35"/>
      <c r="I7" s="5"/>
    </row>
    <row r="8" spans="1:9" ht="15.6" x14ac:dyDescent="0.3">
      <c r="A8" s="19" t="s">
        <v>0</v>
      </c>
      <c r="B8" s="27"/>
      <c r="C8" s="30"/>
      <c r="D8" s="29"/>
      <c r="E8" s="29"/>
      <c r="F8" s="29"/>
      <c r="G8" s="27"/>
      <c r="H8" s="35"/>
    </row>
    <row r="9" spans="1:9" ht="15.6" x14ac:dyDescent="0.3">
      <c r="A9" s="31" t="s">
        <v>1</v>
      </c>
      <c r="B9" s="27">
        <v>53377.91</v>
      </c>
      <c r="C9" s="27">
        <v>52448</v>
      </c>
      <c r="D9" s="33">
        <v>8559.0300000000007</v>
      </c>
      <c r="E9" s="33">
        <v>44126.47</v>
      </c>
      <c r="F9" s="34">
        <f>SUM(D9:E9)</f>
        <v>52685.5</v>
      </c>
      <c r="G9" s="27">
        <v>52685.5</v>
      </c>
      <c r="H9" s="35">
        <v>54100</v>
      </c>
    </row>
    <row r="10" spans="1:9" ht="15.6" x14ac:dyDescent="0.3">
      <c r="A10" s="31" t="s">
        <v>29</v>
      </c>
      <c r="B10" s="27">
        <v>148356.9</v>
      </c>
      <c r="C10" s="27">
        <v>148500</v>
      </c>
      <c r="D10" s="36">
        <v>122399.1</v>
      </c>
      <c r="E10" s="36">
        <v>40799.699999999997</v>
      </c>
      <c r="F10" s="37">
        <f>SUM(D10:E10)</f>
        <v>163198.79999999999</v>
      </c>
      <c r="G10" s="27">
        <v>163198.79999999999</v>
      </c>
      <c r="H10" s="35">
        <v>163200</v>
      </c>
    </row>
    <row r="11" spans="1:9" ht="15.6" x14ac:dyDescent="0.3">
      <c r="A11" s="26" t="s">
        <v>21</v>
      </c>
      <c r="B11" s="27">
        <v>32092.77</v>
      </c>
      <c r="C11" s="27">
        <v>32000</v>
      </c>
      <c r="D11" s="36">
        <v>30038.32</v>
      </c>
      <c r="E11" s="36">
        <v>0</v>
      </c>
      <c r="F11" s="37">
        <f>SUM(D11:E11)</f>
        <v>30038.32</v>
      </c>
      <c r="G11" s="27">
        <v>32000</v>
      </c>
      <c r="H11" s="35">
        <v>30000</v>
      </c>
    </row>
    <row r="12" spans="1:9" ht="15.6" x14ac:dyDescent="0.3">
      <c r="A12" s="26" t="s">
        <v>2</v>
      </c>
      <c r="B12" s="27">
        <v>8914.93</v>
      </c>
      <c r="C12" s="27">
        <v>7600</v>
      </c>
      <c r="D12" s="38">
        <v>9130.39</v>
      </c>
      <c r="E12" s="36">
        <v>0</v>
      </c>
      <c r="F12" s="37">
        <f>SUM(D12:E12)</f>
        <v>9130.39</v>
      </c>
      <c r="G12" s="27">
        <v>8915</v>
      </c>
      <c r="H12" s="35">
        <v>9100</v>
      </c>
    </row>
    <row r="13" spans="1:9" ht="15.6" x14ac:dyDescent="0.3">
      <c r="A13" s="26" t="s">
        <v>3</v>
      </c>
      <c r="B13" s="27">
        <v>0</v>
      </c>
      <c r="C13" s="27">
        <v>250</v>
      </c>
      <c r="D13" s="36">
        <v>0</v>
      </c>
      <c r="E13" s="36">
        <v>0</v>
      </c>
      <c r="F13" s="37">
        <f>SUM(D13:E13)</f>
        <v>0</v>
      </c>
      <c r="G13" s="27">
        <v>250</v>
      </c>
      <c r="H13" s="35">
        <v>0</v>
      </c>
    </row>
    <row r="14" spans="1:9" ht="15.6" x14ac:dyDescent="0.3">
      <c r="A14" s="26" t="s">
        <v>13</v>
      </c>
      <c r="B14" s="27">
        <v>0</v>
      </c>
      <c r="C14" s="27">
        <v>0</v>
      </c>
      <c r="D14" s="36">
        <v>0</v>
      </c>
      <c r="E14" s="36">
        <v>0</v>
      </c>
      <c r="F14" s="37">
        <v>0</v>
      </c>
      <c r="G14" s="27">
        <v>0</v>
      </c>
      <c r="H14" s="35">
        <v>750</v>
      </c>
    </row>
    <row r="15" spans="1:9" ht="16.2" thickBot="1" x14ac:dyDescent="0.35">
      <c r="A15" s="26" t="s">
        <v>42</v>
      </c>
      <c r="B15" s="39">
        <v>0</v>
      </c>
      <c r="C15" s="39">
        <v>0</v>
      </c>
      <c r="D15" s="40">
        <v>0</v>
      </c>
      <c r="E15" s="40">
        <v>0</v>
      </c>
      <c r="F15" s="41">
        <v>0</v>
      </c>
      <c r="G15" s="42">
        <v>0</v>
      </c>
      <c r="H15" s="85">
        <v>0</v>
      </c>
    </row>
    <row r="16" spans="1:9" s="2" customFormat="1" ht="15.6" x14ac:dyDescent="0.3">
      <c r="A16" s="43" t="s">
        <v>4</v>
      </c>
      <c r="B16" s="23">
        <f>SUM(B9,B10,B11,B12)</f>
        <v>242742.50999999998</v>
      </c>
      <c r="C16" s="23">
        <f>SUM(C9:C15)</f>
        <v>240798</v>
      </c>
      <c r="D16" s="44">
        <f t="shared" ref="D16:F16" si="0">SUM(D9:D15)</f>
        <v>170126.84000000003</v>
      </c>
      <c r="E16" s="45">
        <f t="shared" si="0"/>
        <v>84926.17</v>
      </c>
      <c r="F16" s="46">
        <f t="shared" si="0"/>
        <v>255053.01</v>
      </c>
      <c r="G16" s="35">
        <f>SUM(G9:G15)</f>
        <v>257049.3</v>
      </c>
      <c r="H16" s="30">
        <f>SUM(H9:H15)</f>
        <v>257150</v>
      </c>
    </row>
    <row r="17" spans="1:8" ht="15.6" x14ac:dyDescent="0.3">
      <c r="A17" s="12"/>
      <c r="B17" s="27"/>
      <c r="C17" s="27"/>
      <c r="D17" s="47"/>
      <c r="E17" s="47"/>
      <c r="F17" s="37"/>
      <c r="G17" s="30"/>
      <c r="H17" s="35"/>
    </row>
    <row r="18" spans="1:8" ht="15.6" x14ac:dyDescent="0.3">
      <c r="A18" s="19" t="s">
        <v>5</v>
      </c>
      <c r="B18" s="27"/>
      <c r="C18" s="27"/>
      <c r="D18" s="47"/>
      <c r="E18" s="47"/>
      <c r="F18" s="37"/>
      <c r="G18" s="30"/>
      <c r="H18" s="35"/>
    </row>
    <row r="19" spans="1:8" ht="15.6" x14ac:dyDescent="0.3">
      <c r="A19" s="26" t="s">
        <v>25</v>
      </c>
      <c r="B19" s="27">
        <v>1680</v>
      </c>
      <c r="C19" s="27">
        <v>750</v>
      </c>
      <c r="D19" s="36">
        <v>225</v>
      </c>
      <c r="E19" s="36">
        <v>250</v>
      </c>
      <c r="F19" s="37">
        <f>SUM(D19:E19)</f>
        <v>475</v>
      </c>
      <c r="G19" s="27">
        <v>750</v>
      </c>
      <c r="H19" s="35">
        <v>250</v>
      </c>
    </row>
    <row r="20" spans="1:8" ht="15.6" x14ac:dyDescent="0.3">
      <c r="A20" s="26" t="s">
        <v>26</v>
      </c>
      <c r="B20" s="27">
        <v>950</v>
      </c>
      <c r="C20" s="27">
        <v>750</v>
      </c>
      <c r="D20" s="36">
        <v>1600</v>
      </c>
      <c r="E20" s="36">
        <v>500</v>
      </c>
      <c r="F20" s="37">
        <f>SUM(D20:E20)</f>
        <v>2100</v>
      </c>
      <c r="G20" s="27">
        <v>350</v>
      </c>
      <c r="H20" s="35">
        <v>500</v>
      </c>
    </row>
    <row r="21" spans="1:8" ht="15.6" x14ac:dyDescent="0.3">
      <c r="A21" s="26" t="s">
        <v>6</v>
      </c>
      <c r="B21" s="27">
        <v>1050</v>
      </c>
      <c r="C21" s="27">
        <v>1000</v>
      </c>
      <c r="D21" s="36">
        <v>1050.75</v>
      </c>
      <c r="E21" s="36">
        <v>150</v>
      </c>
      <c r="F21" s="37">
        <f>SUM(D21:E21)</f>
        <v>1200.75</v>
      </c>
      <c r="G21" s="27">
        <v>750</v>
      </c>
      <c r="H21" s="35">
        <v>500</v>
      </c>
    </row>
    <row r="22" spans="1:8" ht="15.6" x14ac:dyDescent="0.3">
      <c r="A22" s="26" t="s">
        <v>18</v>
      </c>
      <c r="B22" s="27">
        <v>4260.24</v>
      </c>
      <c r="C22" s="27">
        <v>4000</v>
      </c>
      <c r="D22" s="36">
        <v>4098.63</v>
      </c>
      <c r="E22" s="36">
        <v>0</v>
      </c>
      <c r="F22" s="37">
        <f>SUM(D22:E22)</f>
        <v>4098.63</v>
      </c>
      <c r="G22" s="27">
        <v>4000</v>
      </c>
      <c r="H22" s="35">
        <v>4000</v>
      </c>
    </row>
    <row r="23" spans="1:8" ht="16.2" thickBot="1" x14ac:dyDescent="0.35">
      <c r="A23" s="26" t="s">
        <v>14</v>
      </c>
      <c r="B23" s="39">
        <v>0</v>
      </c>
      <c r="C23" s="39">
        <v>100</v>
      </c>
      <c r="D23" s="40">
        <v>0</v>
      </c>
      <c r="E23" s="40">
        <v>0</v>
      </c>
      <c r="F23" s="41">
        <f>SUM(D23:E23)</f>
        <v>0</v>
      </c>
      <c r="G23" s="42">
        <v>0</v>
      </c>
      <c r="H23" s="85">
        <v>0</v>
      </c>
    </row>
    <row r="24" spans="1:8" s="2" customFormat="1" ht="15.6" x14ac:dyDescent="0.3">
      <c r="A24" s="43" t="s">
        <v>4</v>
      </c>
      <c r="B24" s="23">
        <f t="shared" ref="B24:F24" si="1">SUM(B19:B23)</f>
        <v>7940.24</v>
      </c>
      <c r="C24" s="23">
        <f>SUM(C19:C23)</f>
        <v>6600</v>
      </c>
      <c r="D24" s="48">
        <f t="shared" si="1"/>
        <v>6974.38</v>
      </c>
      <c r="E24" s="45">
        <f t="shared" si="1"/>
        <v>900</v>
      </c>
      <c r="F24" s="46">
        <f t="shared" si="1"/>
        <v>7874.38</v>
      </c>
      <c r="G24" s="35">
        <f>SUM(G19:G23)</f>
        <v>5850</v>
      </c>
      <c r="H24" s="30">
        <f>SUM(H19:H23)</f>
        <v>5250</v>
      </c>
    </row>
    <row r="25" spans="1:8" ht="15.6" x14ac:dyDescent="0.3">
      <c r="A25" s="12"/>
      <c r="B25" s="27"/>
      <c r="C25" s="27"/>
      <c r="D25" s="47"/>
      <c r="E25" s="47"/>
      <c r="F25" s="37"/>
      <c r="G25" s="30"/>
      <c r="H25" s="35"/>
    </row>
    <row r="26" spans="1:8" ht="15.6" x14ac:dyDescent="0.3">
      <c r="A26" s="19" t="s">
        <v>7</v>
      </c>
      <c r="B26" s="27"/>
      <c r="C26" s="27"/>
      <c r="D26" s="47"/>
      <c r="E26" s="47"/>
      <c r="F26" s="37"/>
      <c r="G26" s="30"/>
      <c r="H26" s="35"/>
    </row>
    <row r="27" spans="1:8" ht="15.6" x14ac:dyDescent="0.3">
      <c r="A27" s="26" t="s">
        <v>11</v>
      </c>
      <c r="B27" s="27">
        <v>0</v>
      </c>
      <c r="C27" s="27">
        <v>500</v>
      </c>
      <c r="D27" s="36">
        <v>0</v>
      </c>
      <c r="E27" s="36">
        <v>150</v>
      </c>
      <c r="F27" s="37">
        <f t="shared" ref="F27:F33" si="2">SUM(D27:E27)</f>
        <v>150</v>
      </c>
      <c r="G27" s="27">
        <v>150</v>
      </c>
      <c r="H27" s="35">
        <v>100</v>
      </c>
    </row>
    <row r="28" spans="1:8" ht="15.6" x14ac:dyDescent="0.3">
      <c r="A28" s="26" t="s">
        <v>15</v>
      </c>
      <c r="B28" s="27">
        <v>21.3</v>
      </c>
      <c r="C28" s="27">
        <v>3000</v>
      </c>
      <c r="D28" s="36">
        <v>1338.95</v>
      </c>
      <c r="E28" s="36">
        <v>250</v>
      </c>
      <c r="F28" s="37">
        <f t="shared" si="2"/>
        <v>1588.95</v>
      </c>
      <c r="G28" s="27">
        <v>500</v>
      </c>
      <c r="H28" s="35">
        <v>250</v>
      </c>
    </row>
    <row r="29" spans="1:8" ht="15.6" x14ac:dyDescent="0.3">
      <c r="A29" s="26" t="s">
        <v>16</v>
      </c>
      <c r="B29" s="27">
        <v>1205.8</v>
      </c>
      <c r="C29" s="27">
        <v>150</v>
      </c>
      <c r="D29" s="36">
        <v>1596.86</v>
      </c>
      <c r="E29" s="36">
        <v>250</v>
      </c>
      <c r="F29" s="37">
        <f t="shared" si="2"/>
        <v>1846.86</v>
      </c>
      <c r="G29" s="27">
        <v>150</v>
      </c>
      <c r="H29" s="35">
        <v>150</v>
      </c>
    </row>
    <row r="30" spans="1:8" ht="15.6" x14ac:dyDescent="0.3">
      <c r="A30" s="26" t="s">
        <v>8</v>
      </c>
      <c r="B30" s="27">
        <v>6341.8</v>
      </c>
      <c r="C30" s="27">
        <v>1000</v>
      </c>
      <c r="D30" s="36">
        <v>1405.88</v>
      </c>
      <c r="E30" s="36">
        <v>1200</v>
      </c>
      <c r="F30" s="37">
        <f t="shared" si="2"/>
        <v>2605.88</v>
      </c>
      <c r="G30" s="27">
        <v>1500</v>
      </c>
      <c r="H30" s="35">
        <v>1500</v>
      </c>
    </row>
    <row r="31" spans="1:8" ht="15.6" x14ac:dyDescent="0.3">
      <c r="A31" s="26" t="s">
        <v>19</v>
      </c>
      <c r="B31" s="27">
        <v>38697.35</v>
      </c>
      <c r="C31" s="27">
        <v>36500</v>
      </c>
      <c r="D31" s="36">
        <v>36002</v>
      </c>
      <c r="E31" s="36">
        <v>0</v>
      </c>
      <c r="F31" s="37">
        <f t="shared" si="2"/>
        <v>36002</v>
      </c>
      <c r="G31" s="27">
        <v>40000</v>
      </c>
      <c r="H31" s="35">
        <v>201366</v>
      </c>
    </row>
    <row r="32" spans="1:8" ht="15.6" x14ac:dyDescent="0.3">
      <c r="A32" s="26" t="s">
        <v>9</v>
      </c>
      <c r="B32" s="27">
        <v>225</v>
      </c>
      <c r="C32" s="27">
        <v>100</v>
      </c>
      <c r="D32" s="36">
        <v>75</v>
      </c>
      <c r="E32" s="36">
        <v>100</v>
      </c>
      <c r="F32" s="37">
        <f t="shared" si="2"/>
        <v>175</v>
      </c>
      <c r="G32" s="27">
        <v>100</v>
      </c>
      <c r="H32" s="35">
        <v>100</v>
      </c>
    </row>
    <row r="33" spans="1:8" ht="16.2" thickBot="1" x14ac:dyDescent="0.35">
      <c r="A33" s="26" t="s">
        <v>12</v>
      </c>
      <c r="B33" s="39">
        <v>119</v>
      </c>
      <c r="C33" s="39">
        <v>250</v>
      </c>
      <c r="D33" s="40">
        <v>34</v>
      </c>
      <c r="E33" s="40">
        <v>150</v>
      </c>
      <c r="F33" s="41">
        <f t="shared" si="2"/>
        <v>184</v>
      </c>
      <c r="G33" s="42">
        <v>150</v>
      </c>
      <c r="H33" s="85">
        <v>150</v>
      </c>
    </row>
    <row r="34" spans="1:8" s="2" customFormat="1" ht="15.6" x14ac:dyDescent="0.3">
      <c r="A34" s="43" t="s">
        <v>4</v>
      </c>
      <c r="B34" s="23">
        <f t="shared" ref="B34:F34" si="3">SUM(B27:B33)</f>
        <v>46610.25</v>
      </c>
      <c r="C34" s="23">
        <f>SUM(C27:C33)</f>
        <v>41500</v>
      </c>
      <c r="D34" s="45">
        <f t="shared" si="3"/>
        <v>40452.69</v>
      </c>
      <c r="E34" s="45">
        <f t="shared" si="3"/>
        <v>2100</v>
      </c>
      <c r="F34" s="46">
        <f t="shared" si="3"/>
        <v>42552.69</v>
      </c>
      <c r="G34" s="35">
        <f>SUM(G27:G33)</f>
        <v>42550</v>
      </c>
      <c r="H34" s="30">
        <f>SUM(H27:H33)</f>
        <v>203616</v>
      </c>
    </row>
    <row r="35" spans="1:8" ht="15.6" x14ac:dyDescent="0.3">
      <c r="A35" s="26"/>
      <c r="B35" s="27"/>
      <c r="C35" s="27"/>
      <c r="D35" s="36"/>
      <c r="E35" s="36"/>
      <c r="F35" s="37"/>
      <c r="G35" s="30"/>
      <c r="H35" s="35"/>
    </row>
    <row r="36" spans="1:8" ht="15.6" x14ac:dyDescent="0.3">
      <c r="A36" s="19" t="s">
        <v>10</v>
      </c>
      <c r="B36" s="27"/>
      <c r="C36" s="27"/>
      <c r="D36" s="36"/>
      <c r="E36" s="36"/>
      <c r="F36" s="37"/>
      <c r="G36" s="30"/>
      <c r="H36" s="35"/>
    </row>
    <row r="37" spans="1:8" ht="15.6" x14ac:dyDescent="0.3">
      <c r="A37" s="26" t="s">
        <v>17</v>
      </c>
      <c r="B37" s="27">
        <v>14701.79</v>
      </c>
      <c r="C37" s="27">
        <v>500</v>
      </c>
      <c r="D37" s="36">
        <v>4132.4799999999996</v>
      </c>
      <c r="E37" s="33">
        <v>100</v>
      </c>
      <c r="F37" s="37">
        <f>SUM(D37:E37)</f>
        <v>4232.4799999999996</v>
      </c>
      <c r="G37" s="27">
        <v>500</v>
      </c>
      <c r="H37" s="35">
        <v>500</v>
      </c>
    </row>
    <row r="38" spans="1:8" ht="15.6" x14ac:dyDescent="0.3">
      <c r="A38" s="26" t="s">
        <v>20</v>
      </c>
      <c r="B38" s="27">
        <v>1563.5</v>
      </c>
      <c r="C38" s="27">
        <v>500</v>
      </c>
      <c r="D38" s="36">
        <v>860</v>
      </c>
      <c r="E38" s="36">
        <v>150</v>
      </c>
      <c r="F38" s="37">
        <f>SUM(D38:E38)</f>
        <v>1010</v>
      </c>
      <c r="G38" s="27">
        <v>500</v>
      </c>
      <c r="H38" s="35">
        <v>500</v>
      </c>
    </row>
    <row r="39" spans="1:8" ht="15.6" x14ac:dyDescent="0.3">
      <c r="A39" s="26" t="s">
        <v>22</v>
      </c>
      <c r="B39" s="27">
        <v>200</v>
      </c>
      <c r="C39" s="27">
        <v>500</v>
      </c>
      <c r="D39" s="36">
        <v>380.1</v>
      </c>
      <c r="E39" s="36">
        <v>0</v>
      </c>
      <c r="F39" s="37">
        <f>SUM(D39:E39)</f>
        <v>380.1</v>
      </c>
      <c r="G39" s="27">
        <v>250</v>
      </c>
      <c r="H39" s="35">
        <v>250</v>
      </c>
    </row>
    <row r="40" spans="1:8" ht="16.2" thickBot="1" x14ac:dyDescent="0.35">
      <c r="A40" s="26" t="s">
        <v>10</v>
      </c>
      <c r="B40" s="39">
        <v>185139.74</v>
      </c>
      <c r="C40" s="39">
        <v>750</v>
      </c>
      <c r="D40" s="49">
        <v>10069.07</v>
      </c>
      <c r="E40" s="40">
        <v>0</v>
      </c>
      <c r="F40" s="50">
        <f>SUM(D40:E40)</f>
        <v>10069.07</v>
      </c>
      <c r="G40" s="42">
        <v>250</v>
      </c>
      <c r="H40" s="85">
        <v>250</v>
      </c>
    </row>
    <row r="41" spans="1:8" ht="16.2" thickBot="1" x14ac:dyDescent="0.35">
      <c r="A41" s="43" t="s">
        <v>4</v>
      </c>
      <c r="B41" s="23">
        <f t="shared" ref="B41:F41" si="4">SUM(B37:B40)</f>
        <v>201605.03</v>
      </c>
      <c r="C41" s="23">
        <f>SUM(C37:C40)</f>
        <v>2250</v>
      </c>
      <c r="D41" s="51">
        <f t="shared" si="4"/>
        <v>15441.65</v>
      </c>
      <c r="E41" s="73">
        <f t="shared" si="4"/>
        <v>250</v>
      </c>
      <c r="F41" s="52">
        <f t="shared" si="4"/>
        <v>15691.65</v>
      </c>
      <c r="G41" s="35">
        <f>SUM(G37:G40)</f>
        <v>1500</v>
      </c>
      <c r="H41" s="30">
        <f>SUM(H37:H40)</f>
        <v>1500</v>
      </c>
    </row>
    <row r="42" spans="1:8" ht="16.2" thickBot="1" x14ac:dyDescent="0.35">
      <c r="A42" s="43"/>
      <c r="B42" s="27"/>
      <c r="C42" s="27"/>
      <c r="D42" s="71"/>
      <c r="E42" s="72"/>
      <c r="F42" s="77"/>
      <c r="G42" s="30"/>
      <c r="H42" s="35"/>
    </row>
    <row r="43" spans="1:8" ht="16.2" thickBot="1" x14ac:dyDescent="0.35">
      <c r="A43" s="19" t="s">
        <v>41</v>
      </c>
      <c r="B43" s="27"/>
      <c r="C43" s="27"/>
      <c r="D43" s="74"/>
      <c r="E43" s="76"/>
      <c r="F43" s="78"/>
      <c r="G43" s="30"/>
      <c r="H43" s="35"/>
    </row>
    <row r="44" spans="1:8" ht="15.6" x14ac:dyDescent="0.3">
      <c r="A44" s="31" t="s">
        <v>33</v>
      </c>
      <c r="B44" s="27">
        <v>0</v>
      </c>
      <c r="C44" s="27">
        <v>10000</v>
      </c>
      <c r="D44" s="75">
        <v>0</v>
      </c>
      <c r="E44" s="75">
        <v>10000</v>
      </c>
      <c r="F44" s="79">
        <f>SUM(D44:E44)</f>
        <v>10000</v>
      </c>
      <c r="G44" s="27">
        <v>10000</v>
      </c>
      <c r="H44" s="35">
        <v>11113</v>
      </c>
    </row>
    <row r="45" spans="1:8" ht="16.2" thickBot="1" x14ac:dyDescent="0.35">
      <c r="A45" s="31" t="s">
        <v>36</v>
      </c>
      <c r="B45" s="42">
        <v>0</v>
      </c>
      <c r="C45" s="59">
        <v>268000</v>
      </c>
      <c r="D45" s="67">
        <v>0</v>
      </c>
      <c r="E45" s="67">
        <v>87080.75</v>
      </c>
      <c r="F45" s="41">
        <f>SUM(D45:E45)</f>
        <v>87080.75</v>
      </c>
      <c r="G45" s="42">
        <v>87080.75</v>
      </c>
      <c r="H45" s="85">
        <v>0</v>
      </c>
    </row>
    <row r="46" spans="1:8" ht="15.6" x14ac:dyDescent="0.3">
      <c r="A46" s="31"/>
      <c r="B46" s="27">
        <f t="shared" ref="B46:G46" si="5">SUM(B44:B45)</f>
        <v>0</v>
      </c>
      <c r="C46" s="23">
        <f t="shared" si="5"/>
        <v>278000</v>
      </c>
      <c r="D46" s="45">
        <f t="shared" si="5"/>
        <v>0</v>
      </c>
      <c r="E46" s="45">
        <f t="shared" si="5"/>
        <v>97080.75</v>
      </c>
      <c r="F46" s="46">
        <f t="shared" si="5"/>
        <v>97080.75</v>
      </c>
      <c r="G46" s="56">
        <f t="shared" si="5"/>
        <v>97080.75</v>
      </c>
      <c r="H46" s="83">
        <f>SUM(H44:H45)</f>
        <v>11113</v>
      </c>
    </row>
    <row r="47" spans="1:8" ht="15.6" x14ac:dyDescent="0.3">
      <c r="A47" s="21" t="s">
        <v>40</v>
      </c>
      <c r="B47" s="27"/>
      <c r="C47" s="27"/>
      <c r="D47" s="55"/>
      <c r="E47" s="55"/>
      <c r="F47" s="80"/>
      <c r="G47" s="56"/>
      <c r="H47" s="56"/>
    </row>
    <row r="48" spans="1:8" ht="15.6" x14ac:dyDescent="0.3">
      <c r="A48" s="31" t="s">
        <v>34</v>
      </c>
      <c r="B48" s="27">
        <v>0</v>
      </c>
      <c r="C48" s="32">
        <v>10000</v>
      </c>
      <c r="D48" s="68">
        <v>0</v>
      </c>
      <c r="E48" s="68">
        <v>10000</v>
      </c>
      <c r="F48" s="37">
        <f>SUM(D48:E48)</f>
        <v>10000</v>
      </c>
      <c r="G48" s="32">
        <v>10000</v>
      </c>
      <c r="H48" s="35">
        <v>10000</v>
      </c>
    </row>
    <row r="49" spans="1:12" ht="15.6" x14ac:dyDescent="0.3">
      <c r="A49" s="26" t="s">
        <v>39</v>
      </c>
      <c r="B49" s="27">
        <v>0</v>
      </c>
      <c r="C49" s="27">
        <v>0</v>
      </c>
      <c r="D49" s="37">
        <v>0</v>
      </c>
      <c r="E49" s="37">
        <v>5000</v>
      </c>
      <c r="F49" s="37">
        <f>SUM(D49,E49)</f>
        <v>5000</v>
      </c>
      <c r="G49" s="32">
        <v>5000</v>
      </c>
      <c r="H49" s="35">
        <v>5000</v>
      </c>
    </row>
    <row r="50" spans="1:12" ht="16.2" thickBot="1" x14ac:dyDescent="0.35">
      <c r="A50" s="57" t="s">
        <v>35</v>
      </c>
      <c r="B50" s="58">
        <v>0</v>
      </c>
      <c r="C50" s="58">
        <v>10000</v>
      </c>
      <c r="D50" s="82">
        <v>0</v>
      </c>
      <c r="E50" s="82">
        <v>10000</v>
      </c>
      <c r="F50" s="41">
        <f>SUM(D50:E50)</f>
        <v>10000</v>
      </c>
      <c r="G50" s="59">
        <v>10000</v>
      </c>
      <c r="H50" s="85">
        <v>10000</v>
      </c>
    </row>
    <row r="51" spans="1:12" ht="15.6" x14ac:dyDescent="0.3">
      <c r="A51" s="43" t="s">
        <v>4</v>
      </c>
      <c r="B51" s="23">
        <f>SUM(B48:B50)</f>
        <v>0</v>
      </c>
      <c r="C51" s="23">
        <f>SUM(C48:C50)</f>
        <v>20000</v>
      </c>
      <c r="D51" s="70">
        <f>SUM(D44:D50)</f>
        <v>0</v>
      </c>
      <c r="E51" s="70">
        <f>SUM(E48:E50)</f>
        <v>25000</v>
      </c>
      <c r="F51" s="53">
        <f>SUM(F48:F50)</f>
        <v>25000</v>
      </c>
      <c r="G51" s="56">
        <f>SUM(G48:G50)</f>
        <v>25000</v>
      </c>
      <c r="H51" s="83">
        <f>SUM(H48:H50)</f>
        <v>25000</v>
      </c>
      <c r="I51" s="9"/>
      <c r="J51" s="6"/>
      <c r="K51" s="6"/>
      <c r="L51" s="6"/>
    </row>
    <row r="52" spans="1:12" ht="15.6" x14ac:dyDescent="0.3">
      <c r="A52" s="19"/>
      <c r="B52" s="27"/>
      <c r="C52" s="27"/>
      <c r="D52" s="74"/>
      <c r="E52" s="54"/>
      <c r="F52" s="37"/>
      <c r="G52" s="30"/>
      <c r="H52" s="35"/>
    </row>
    <row r="53" spans="1:12" ht="16.2" thickBot="1" x14ac:dyDescent="0.35">
      <c r="A53" s="15" t="s">
        <v>23</v>
      </c>
      <c r="B53" s="60">
        <f>SUM(B6+B16+B24+B34+B41+B46+B51)</f>
        <v>879677.01</v>
      </c>
      <c r="C53" s="61">
        <f>SUM(C6,C16,C24,C34,C41,C46,C51)</f>
        <v>969927</v>
      </c>
      <c r="D53" s="81">
        <f>SUM(D6+D16+D24+D34+D41+D51)</f>
        <v>618126.46000000008</v>
      </c>
      <c r="E53" s="81">
        <f>SUM(E6,E16,E24,E34,E41,E46)</f>
        <v>185256.91999999998</v>
      </c>
      <c r="F53" s="62">
        <f>SUM(F6,F16,F24,F34,F41,F46)</f>
        <v>803383.38</v>
      </c>
      <c r="G53" s="63">
        <f>SUM(G6,G16,G24,G34,G41,G46)</f>
        <v>788679.05</v>
      </c>
      <c r="H53" s="63">
        <f>SUM(H46,H41,H34,H24,H16,H6)</f>
        <v>934396</v>
      </c>
    </row>
    <row r="54" spans="1:12" ht="16.2" thickTop="1" x14ac:dyDescent="0.3">
      <c r="A54" s="12"/>
      <c r="B54" s="64"/>
      <c r="C54" s="14"/>
      <c r="D54" s="65"/>
      <c r="E54" s="65"/>
      <c r="F54" s="65"/>
      <c r="G54" s="65"/>
      <c r="H54" s="86"/>
      <c r="I54" s="69"/>
    </row>
    <row r="55" spans="1:12" x14ac:dyDescent="0.25">
      <c r="A55" s="2"/>
      <c r="B55"/>
      <c r="C55"/>
      <c r="D55" s="5"/>
      <c r="H55" s="84"/>
      <c r="I55" s="69"/>
    </row>
    <row r="56" spans="1:12" x14ac:dyDescent="0.25">
      <c r="A56" s="5"/>
      <c r="B56" s="6"/>
      <c r="C56" s="6"/>
      <c r="D56" s="7"/>
      <c r="E56" s="8"/>
      <c r="F56"/>
      <c r="G56"/>
      <c r="H56"/>
    </row>
    <row r="57" spans="1:12" x14ac:dyDescent="0.25">
      <c r="A57" s="5"/>
      <c r="B57" s="9"/>
      <c r="C57" s="6"/>
      <c r="D57" s="10"/>
      <c r="E57" s="8"/>
      <c r="F57"/>
      <c r="G57"/>
      <c r="H57"/>
    </row>
    <row r="58" spans="1:12" x14ac:dyDescent="0.25">
      <c r="D58" s="5"/>
      <c r="F58"/>
      <c r="G58"/>
      <c r="H58"/>
    </row>
    <row r="59" spans="1:12" x14ac:dyDescent="0.25">
      <c r="F59"/>
      <c r="G59"/>
      <c r="H59"/>
    </row>
  </sheetData>
  <printOptions gridLines="1"/>
  <pageMargins left="0.5" right="0.5" top="0.5" bottom="0.5" header="0.3" footer="0.3"/>
  <pageSetup scale="7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"/>
  <sheetViews>
    <sheetView workbookViewId="0">
      <selection activeCell="G1" sqref="G1"/>
    </sheetView>
  </sheetViews>
  <sheetFormatPr defaultRowHeight="13.2" x14ac:dyDescent="0.25"/>
  <cols>
    <col min="1" max="1" width="20.5546875" style="1" customWidth="1"/>
    <col min="2" max="2" width="13.6640625" style="1" customWidth="1"/>
    <col min="3" max="3" width="12.44140625" style="1" customWidth="1"/>
    <col min="4" max="4" width="12.5546875" style="1" customWidth="1"/>
    <col min="5" max="5" width="12" style="1" customWidth="1"/>
    <col min="6" max="7" width="12.44140625" style="1" customWidth="1"/>
  </cols>
  <sheetData/>
  <pageMargins left="0.5" right="0.5" top="0.5" bottom="0.5" header="0.5" footer="0.5"/>
  <pageSetup paperSize="0" scale="0" horizontalDpi="0" verticalDpi="0" copies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"/>
  <sheetViews>
    <sheetView workbookViewId="0">
      <selection activeCell="G1" sqref="G1"/>
    </sheetView>
  </sheetViews>
  <sheetFormatPr defaultRowHeight="13.2" x14ac:dyDescent="0.25"/>
  <cols>
    <col min="1" max="1" width="20.5546875" style="1" customWidth="1"/>
    <col min="2" max="2" width="13.6640625" style="1" customWidth="1"/>
    <col min="3" max="3" width="12.44140625" style="1" customWidth="1"/>
    <col min="4" max="4" width="12.5546875" style="1" customWidth="1"/>
    <col min="5" max="5" width="12" style="1" customWidth="1"/>
    <col min="6" max="7" width="12.44140625" style="1" customWidth="1"/>
  </cols>
  <sheetData/>
  <pageMargins left="0.5" right="0.5" top="0.5" bottom="0.5" header="0.5" footer="0.5"/>
  <pageSetup paperSize="0" scale="0" horizontalDpi="0" verticalDpi="0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Town of Red Cedar Clerk</cp:lastModifiedBy>
  <cp:lastPrinted>2020-11-05T20:51:43Z</cp:lastPrinted>
  <dcterms:created xsi:type="dcterms:W3CDTF">2011-09-29T18:48:21Z</dcterms:created>
  <dcterms:modified xsi:type="dcterms:W3CDTF">2020-11-05T20:51:48Z</dcterms:modified>
</cp:coreProperties>
</file>